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4141_VardeOvneAS_Ritningar\SolidWorks\MDOC\4 general data\declaration of performance (dop)\Aura 1,2,11&amp;12\"/>
    </mc:Choice>
  </mc:AlternateContent>
  <bookViews>
    <workbookView xWindow="0" yWindow="72" windowWidth="9480" windowHeight="4560"/>
  </bookViews>
  <sheets>
    <sheet name="Process" sheetId="8" r:id="rId1"/>
  </sheets>
  <calcPr calcId="152511"/>
</workbook>
</file>

<file path=xl/calcChain.xml><?xml version="1.0" encoding="utf-8"?>
<calcChain xmlns="http://schemas.openxmlformats.org/spreadsheetml/2006/main">
  <c r="B54" i="8" l="1"/>
  <c r="B46" i="8"/>
  <c r="B45" i="8"/>
  <c r="B44" i="8"/>
  <c r="B42" i="8"/>
  <c r="F51" i="8" l="1"/>
  <c r="F50" i="8"/>
  <c r="B28" i="8" l="1"/>
  <c r="B47" i="8"/>
  <c r="B31" i="8"/>
  <c r="B56" i="8" l="1"/>
  <c r="C62" i="8"/>
  <c r="B53" i="8"/>
  <c r="B52" i="8"/>
  <c r="B51" i="8"/>
  <c r="B50" i="8"/>
  <c r="B49" i="8"/>
  <c r="B48" i="8"/>
  <c r="B39" i="8"/>
  <c r="C37" i="8"/>
  <c r="C36" i="8"/>
  <c r="C35" i="8"/>
  <c r="C34" i="8"/>
  <c r="B32" i="8"/>
  <c r="B33" i="8"/>
  <c r="A12" i="8"/>
  <c r="H4" i="8"/>
  <c r="H5" i="8"/>
  <c r="H3" i="8"/>
  <c r="A21" i="8"/>
  <c r="A14" i="8"/>
  <c r="A10" i="8"/>
  <c r="G6" i="8"/>
  <c r="G8" i="8"/>
  <c r="C7" i="8"/>
  <c r="D2" i="8"/>
  <c r="F4" i="8"/>
  <c r="F3" i="8"/>
  <c r="H2" i="8"/>
  <c r="F2" i="8"/>
  <c r="A62" i="8" l="1"/>
</calcChain>
</file>

<file path=xl/sharedStrings.xml><?xml version="1.0" encoding="utf-8"?>
<sst xmlns="http://schemas.openxmlformats.org/spreadsheetml/2006/main" count="42" uniqueCount="36">
  <si>
    <t>Varde Ovne</t>
  </si>
  <si>
    <t>René Schultz</t>
  </si>
  <si>
    <t xml:space="preserve">Jan Meldgaard </t>
  </si>
  <si>
    <t xml:space="preserve">TEKNOLOGISK INSTITUT </t>
  </si>
  <si>
    <t xml:space="preserve">Kongsvangs Alle 29 </t>
  </si>
  <si>
    <t>8000 Århus C</t>
  </si>
  <si>
    <t>DK</t>
  </si>
  <si>
    <t>Notifeid Body Number</t>
  </si>
  <si>
    <t>OK</t>
  </si>
  <si>
    <t>-----</t>
  </si>
  <si>
    <t>----</t>
  </si>
  <si>
    <t>Jan Meldgaard</t>
  </si>
  <si>
    <t>Reaction to fire</t>
  </si>
  <si>
    <t>A1</t>
  </si>
  <si>
    <t>System 3</t>
  </si>
  <si>
    <t>Soldanen 12</t>
  </si>
  <si>
    <t>RRF</t>
  </si>
  <si>
    <t>Im Lipperfeld 34b</t>
  </si>
  <si>
    <t>D-46047 Oberhausen</t>
  </si>
  <si>
    <t>CO</t>
  </si>
  <si>
    <t>OGC</t>
  </si>
  <si>
    <t>13% CO</t>
  </si>
  <si>
    <t>41 mg/MJ</t>
  </si>
  <si>
    <t>69 mg/m³n</t>
  </si>
  <si>
    <t>18 mg/m³n</t>
  </si>
  <si>
    <t>12 mg/MJ</t>
  </si>
  <si>
    <t>1000 mg/m³n</t>
  </si>
  <si>
    <t>264 C.</t>
  </si>
  <si>
    <t>Nox</t>
  </si>
  <si>
    <t>79 mg/MJ</t>
  </si>
  <si>
    <t>120 mg/m³n</t>
  </si>
  <si>
    <t>Test</t>
  </si>
  <si>
    <t>Aura 1,2,3,11&amp;12</t>
  </si>
  <si>
    <t>Art. 15a B-VG</t>
  </si>
  <si>
    <t>DIN EN 13240: 2001/AC:2006/DIN EN 13240:2001/A2:2004/AC:2007</t>
  </si>
  <si>
    <t>RRF-40143657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</si>
</sst>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5" x14ac:knownFonts="1">
    <font>
      <sz val="10"/>
      <name val="Arial"/>
    </font>
    <font>
      <sz val="1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sz val="8"/>
      <color rgb="FF000000"/>
      <name val="Tahoma"/>
      <family val="2"/>
    </font>
    <font>
      <b/>
      <sz val="7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</font>
    <font>
      <sz val="8"/>
      <name val="Arial"/>
      <family val="2"/>
    </font>
    <font>
      <sz val="8"/>
      <color rgb="FF222222"/>
      <name val="Arial"/>
      <family val="2"/>
    </font>
    <font>
      <sz val="11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u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rgb="FF000000"/>
      </left>
      <right/>
      <top style="thick">
        <color indexed="64"/>
      </top>
      <bottom/>
      <diagonal/>
    </border>
    <border>
      <left/>
      <right style="thick">
        <color rgb="FF000000"/>
      </right>
      <top style="thick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26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14" fontId="2" fillId="0" borderId="7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right" vertical="center" wrapText="1"/>
    </xf>
    <xf numFmtId="14" fontId="4" fillId="0" borderId="23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7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6" fillId="0" borderId="27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27" xfId="0" applyFont="1" applyBorder="1" applyAlignment="1">
      <alignment vertical="center"/>
    </xf>
    <xf numFmtId="164" fontId="8" fillId="0" borderId="27" xfId="0" applyNumberFormat="1" applyFont="1" applyBorder="1" applyAlignment="1">
      <alignment horizontal="left" vertical="center"/>
    </xf>
    <xf numFmtId="0" fontId="8" fillId="0" borderId="27" xfId="0" applyFont="1" applyBorder="1" applyAlignment="1">
      <alignment vertical="center"/>
    </xf>
    <xf numFmtId="0" fontId="6" fillId="0" borderId="27" xfId="0" quotePrefix="1" applyFont="1" applyBorder="1" applyAlignment="1">
      <alignment vertical="center"/>
    </xf>
    <xf numFmtId="9" fontId="8" fillId="0" borderId="0" xfId="0" applyNumberFormat="1" applyFont="1" applyBorder="1" applyAlignment="1">
      <alignment horizontal="left" vertical="center"/>
    </xf>
    <xf numFmtId="0" fontId="4" fillId="0" borderId="27" xfId="0" quotePrefix="1" applyFont="1" applyBorder="1" applyAlignment="1">
      <alignment vertical="center"/>
    </xf>
    <xf numFmtId="9" fontId="8" fillId="0" borderId="27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25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1" fontId="8" fillId="0" borderId="27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40" xfId="0" applyFont="1" applyBorder="1" applyAlignment="1">
      <alignment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3" xfId="0" applyFont="1" applyBorder="1" applyAlignment="1">
      <alignment vertical="center" wrapText="1"/>
    </xf>
    <xf numFmtId="0" fontId="4" fillId="0" borderId="43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2" fillId="0" borderId="46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10" fillId="0" borderId="52" xfId="0" applyFont="1" applyBorder="1" applyAlignment="1">
      <alignment vertical="center"/>
    </xf>
    <xf numFmtId="164" fontId="8" fillId="0" borderId="50" xfId="0" applyNumberFormat="1" applyFont="1" applyBorder="1" applyAlignment="1">
      <alignment horizontal="left" vertical="center"/>
    </xf>
    <xf numFmtId="0" fontId="12" fillId="0" borderId="27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164" fontId="8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12" fillId="0" borderId="56" xfId="0" applyFont="1" applyBorder="1" applyAlignment="1">
      <alignment vertical="center"/>
    </xf>
    <xf numFmtId="0" fontId="12" fillId="0" borderId="57" xfId="0" applyFont="1" applyBorder="1" applyAlignment="1">
      <alignment vertical="center"/>
    </xf>
    <xf numFmtId="0" fontId="12" fillId="0" borderId="58" xfId="0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5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9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A$1" lockText="1"/>
</file>

<file path=xl/ctrlProps/ctrlProp2.xml><?xml version="1.0" encoding="utf-8"?>
<formControlPr xmlns="http://schemas.microsoft.com/office/spreadsheetml/2009/9/main" objectType="Radio" checked="Checked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251460</xdr:colOff>
          <xdr:row>0</xdr:row>
          <xdr:rowOff>0</xdr:rowOff>
        </xdr:from>
        <xdr:to>
          <xdr:col>3</xdr:col>
          <xdr:colOff>289560</xdr:colOff>
          <xdr:row>1</xdr:row>
          <xdr:rowOff>22860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German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0</xdr:row>
          <xdr:rowOff>0</xdr:rowOff>
        </xdr:from>
        <xdr:to>
          <xdr:col>6</xdr:col>
          <xdr:colOff>106680</xdr:colOff>
          <xdr:row>1</xdr:row>
          <xdr:rowOff>22860</xdr:rowOff>
        </xdr:to>
        <xdr:sp macro="" textlink="">
          <xdr:nvSpPr>
            <xdr:cNvPr id="7171" name="Option Butto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2</xdr:colOff>
      <xdr:row>54</xdr:row>
      <xdr:rowOff>106680</xdr:rowOff>
    </xdr:from>
    <xdr:to>
      <xdr:col>4</xdr:col>
      <xdr:colOff>603047</xdr:colOff>
      <xdr:row>60</xdr:row>
      <xdr:rowOff>30000</xdr:rowOff>
    </xdr:to>
    <xdr:pic>
      <xdr:nvPicPr>
        <xdr:cNvPr id="72" name="Billede 71" descr="underskrift Jan Meldgaa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2" y="8976360"/>
          <a:ext cx="1517445" cy="792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155050</xdr:colOff>
      <xdr:row>1</xdr:row>
      <xdr:rowOff>74989</xdr:rowOff>
    </xdr:from>
    <xdr:to>
      <xdr:col>2</xdr:col>
      <xdr:colOff>574150</xdr:colOff>
      <xdr:row>3</xdr:row>
      <xdr:rowOff>39403</xdr:rowOff>
    </xdr:to>
    <xdr:pic>
      <xdr:nvPicPr>
        <xdr:cNvPr id="7" name="Billede 1" descr="Varde_koksgra¦è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050" y="273772"/>
          <a:ext cx="1075083" cy="30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609600</xdr:colOff>
      <xdr:row>56</xdr:row>
      <xdr:rowOff>99060</xdr:rowOff>
    </xdr:from>
    <xdr:to>
      <xdr:col>4</xdr:col>
      <xdr:colOff>1112520</xdr:colOff>
      <xdr:row>59</xdr:row>
      <xdr:rowOff>33320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5120" y="9258300"/>
          <a:ext cx="502920" cy="368600"/>
        </a:xfrm>
        <a:prstGeom prst="rect">
          <a:avLst/>
        </a:prstGeom>
      </xdr:spPr>
    </xdr:pic>
    <xdr:clientData/>
  </xdr:twoCellAnchor>
  <xdr:twoCellAnchor editAs="oneCell">
    <xdr:from>
      <xdr:col>8</xdr:col>
      <xdr:colOff>107577</xdr:colOff>
      <xdr:row>55</xdr:row>
      <xdr:rowOff>84083</xdr:rowOff>
    </xdr:from>
    <xdr:to>
      <xdr:col>9</xdr:col>
      <xdr:colOff>330301</xdr:colOff>
      <xdr:row>60</xdr:row>
      <xdr:rowOff>25041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7453" y="9186042"/>
          <a:ext cx="643138" cy="676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J66"/>
  <sheetViews>
    <sheetView tabSelected="1" showWhiteSpace="0" topLeftCell="A7" zoomScale="115" zoomScaleNormal="115" zoomScaleSheetLayoutView="100" zoomScalePageLayoutView="85" workbookViewId="0">
      <selection activeCell="G22" sqref="G22"/>
    </sheetView>
  </sheetViews>
  <sheetFormatPr defaultColWidth="9.109375" defaultRowHeight="11.4" x14ac:dyDescent="0.25"/>
  <cols>
    <col min="1" max="1" width="2.88671875" style="3" customWidth="1"/>
    <col min="2" max="2" width="6.6640625" style="1" customWidth="1"/>
    <col min="3" max="3" width="10" style="1" customWidth="1"/>
    <col min="4" max="4" width="13.33203125" style="1" customWidth="1"/>
    <col min="5" max="5" width="19.33203125" style="2" customWidth="1"/>
    <col min="6" max="6" width="12.5546875" style="2" customWidth="1"/>
    <col min="7" max="7" width="9.33203125" style="2" customWidth="1"/>
    <col min="8" max="8" width="12.88671875" style="2" customWidth="1"/>
    <col min="9" max="9" width="6.109375" style="2" customWidth="1"/>
    <col min="10" max="10" width="6.33203125" style="2" customWidth="1"/>
    <col min="11" max="16384" width="9.109375" style="1"/>
  </cols>
  <sheetData>
    <row r="1" spans="1:10" ht="15.75" customHeight="1" thickBot="1" x14ac:dyDescent="0.3">
      <c r="A1" s="70">
        <v>2</v>
      </c>
      <c r="B1" s="55"/>
      <c r="C1" s="55"/>
      <c r="D1" s="55"/>
      <c r="E1" s="53"/>
      <c r="F1" s="53"/>
      <c r="G1" s="53"/>
      <c r="H1" s="53"/>
      <c r="I1" s="53"/>
      <c r="J1" s="69"/>
    </row>
    <row r="2" spans="1:10" ht="14.25" customHeight="1" thickTop="1" thickBot="1" x14ac:dyDescent="0.3">
      <c r="A2" s="71"/>
      <c r="B2" s="55"/>
      <c r="C2" s="55"/>
      <c r="D2" s="122" t="str">
        <f>IF($A$1=1,"ERKLÄRUNG DER PERFORMANCE","DECLARATION OF PERFORMANCE")</f>
        <v>DECLARATION OF PERFORMANCE</v>
      </c>
      <c r="E2" s="123"/>
      <c r="F2" s="6" t="str">
        <f>IF($A$1=1,"Nr.:","No.:")</f>
        <v>No.:</v>
      </c>
      <c r="G2" s="5">
        <v>1</v>
      </c>
      <c r="H2" s="7" t="str">
        <f>IF($A$1=1,"Firmennamen:","Company's name:")</f>
        <v>Company's name:</v>
      </c>
      <c r="I2" s="103" t="s">
        <v>0</v>
      </c>
      <c r="J2" s="104"/>
    </row>
    <row r="3" spans="1:10" ht="13.5" customHeight="1" thickBot="1" x14ac:dyDescent="0.3">
      <c r="A3" s="71"/>
      <c r="B3" s="55"/>
      <c r="C3" s="55"/>
      <c r="D3" s="124"/>
      <c r="E3" s="125"/>
      <c r="F3" s="8" t="str">
        <f>IF($A$1=1,"REVISION:","REVISION:")</f>
        <v>REVISION:</v>
      </c>
      <c r="G3" s="4">
        <v>3</v>
      </c>
      <c r="H3" s="8" t="str">
        <f>IF($A$1=1,"Adresse:","Adress:")</f>
        <v>Adress:</v>
      </c>
      <c r="I3" s="20" t="s">
        <v>15</v>
      </c>
      <c r="J3" s="64"/>
    </row>
    <row r="4" spans="1:10" ht="16.2" customHeight="1" thickBot="1" x14ac:dyDescent="0.3">
      <c r="A4" s="71"/>
      <c r="B4" s="55"/>
      <c r="C4" s="55"/>
      <c r="D4" s="126"/>
      <c r="E4" s="127"/>
      <c r="F4" s="27" t="str">
        <f>IF($A$1=1,"TAG DER AUSGABE :","DATE OF ISSUE:")</f>
        <v>DATE OF ISSUE:</v>
      </c>
      <c r="G4" s="21">
        <v>41549</v>
      </c>
      <c r="H4" s="22" t="str">
        <f>IF($A$1=1,"PLZ:","Zip Code:")</f>
        <v>Zip Code:</v>
      </c>
      <c r="I4" s="24">
        <v>7100</v>
      </c>
      <c r="J4" s="65"/>
    </row>
    <row r="5" spans="1:10" ht="16.8" customHeight="1" thickTop="1" thickBot="1" x14ac:dyDescent="0.3">
      <c r="A5" s="72"/>
      <c r="B5" s="55"/>
      <c r="C5" s="55"/>
      <c r="D5" s="55"/>
      <c r="E5" s="53"/>
      <c r="F5" s="53"/>
      <c r="G5" s="53"/>
      <c r="H5" s="23" t="str">
        <f>IF($A$1=1,"Land:","Cuntry:")</f>
        <v>Cuntry:</v>
      </c>
      <c r="I5" s="101" t="s">
        <v>6</v>
      </c>
      <c r="J5" s="102"/>
    </row>
    <row r="6" spans="1:10" ht="12" thickTop="1" x14ac:dyDescent="0.25">
      <c r="A6" s="114"/>
      <c r="B6" s="115"/>
      <c r="C6" s="120"/>
      <c r="D6" s="120"/>
      <c r="E6" s="120"/>
      <c r="F6" s="121"/>
      <c r="G6" s="128" t="str">
        <f>IF($A$1=1,"GESCHRIEBEN VON: PM ","WRITTEN BY: PM")</f>
        <v>WRITTEN BY: PM</v>
      </c>
      <c r="H6" s="129"/>
      <c r="I6" s="105" t="s">
        <v>1</v>
      </c>
      <c r="J6" s="106"/>
    </row>
    <row r="7" spans="1:10" x14ac:dyDescent="0.25">
      <c r="A7" s="116"/>
      <c r="B7" s="117"/>
      <c r="C7" s="109" t="str">
        <f>IF($A$1=1,"PRÜFSTELLE:","STOVE INSPECTION:")</f>
        <v>STOVE INSPECTION:</v>
      </c>
      <c r="D7" s="110"/>
      <c r="E7" s="110"/>
      <c r="F7" s="111"/>
      <c r="G7" s="53"/>
      <c r="H7" s="53"/>
      <c r="I7" s="53"/>
      <c r="J7" s="63"/>
    </row>
    <row r="8" spans="1:10" ht="12" thickBot="1" x14ac:dyDescent="0.3">
      <c r="A8" s="118"/>
      <c r="B8" s="119"/>
      <c r="C8" s="112"/>
      <c r="D8" s="112"/>
      <c r="E8" s="112"/>
      <c r="F8" s="113"/>
      <c r="G8" s="130" t="str">
        <f>IF($A$1=1,"APPROVED BY: CEO ","APPROVED BY: CEO")</f>
        <v>APPROVED BY: CEO</v>
      </c>
      <c r="H8" s="131"/>
      <c r="I8" s="107" t="s">
        <v>2</v>
      </c>
      <c r="J8" s="108"/>
    </row>
    <row r="9" spans="1:10" ht="6" customHeight="1" thickTop="1" thickBot="1" x14ac:dyDescent="0.3">
      <c r="A9" s="56"/>
      <c r="B9" s="55"/>
      <c r="C9" s="55"/>
      <c r="D9" s="55"/>
      <c r="E9" s="53"/>
      <c r="F9" s="53"/>
      <c r="G9" s="53"/>
      <c r="H9" s="53"/>
      <c r="I9" s="53"/>
      <c r="J9" s="63"/>
    </row>
    <row r="10" spans="1:10" ht="13.2" x14ac:dyDescent="0.25">
      <c r="A10" s="57" t="str">
        <f>IF($A$1=1,"PRODUKT NAME:","PRODUCT NAME:")</f>
        <v>PRODUCT NAME:</v>
      </c>
      <c r="B10" s="15"/>
      <c r="C10" s="15"/>
      <c r="D10" s="51" t="s">
        <v>32</v>
      </c>
      <c r="E10" s="15"/>
      <c r="F10" s="15"/>
      <c r="G10" s="15"/>
      <c r="H10" s="15"/>
      <c r="I10" s="15"/>
      <c r="J10" s="66"/>
    </row>
    <row r="11" spans="1:10" s="14" customFormat="1" x14ac:dyDescent="0.25">
      <c r="A11" s="58"/>
      <c r="B11" s="16"/>
      <c r="C11" s="16"/>
      <c r="D11" s="25"/>
      <c r="E11" s="98" t="s">
        <v>31</v>
      </c>
      <c r="G11" s="98" t="s">
        <v>31</v>
      </c>
      <c r="H11" s="16"/>
      <c r="I11" s="16"/>
      <c r="J11" s="67"/>
    </row>
    <row r="12" spans="1:10" s="14" customFormat="1" x14ac:dyDescent="0.25">
      <c r="A12" s="58" t="str">
        <f>IF($A$1=1,"Raumheizer für feste brennstoffe:","Room heaters for solid fuel:")</f>
        <v>Room heaters for solid fuel:</v>
      </c>
      <c r="B12" s="16"/>
      <c r="C12" s="16"/>
      <c r="D12" s="55"/>
      <c r="E12" s="98" t="s">
        <v>34</v>
      </c>
      <c r="G12" s="98" t="s">
        <v>33</v>
      </c>
      <c r="H12" s="16"/>
      <c r="I12" s="16"/>
      <c r="J12" s="67"/>
    </row>
    <row r="13" spans="1:10" s="14" customFormat="1" x14ac:dyDescent="0.25">
      <c r="A13" s="58"/>
      <c r="B13" s="16"/>
      <c r="C13" s="16"/>
      <c r="D13" s="25"/>
      <c r="E13" s="16"/>
      <c r="F13" s="16"/>
      <c r="G13" s="16"/>
      <c r="H13" s="16"/>
      <c r="I13" s="16"/>
      <c r="J13" s="67"/>
    </row>
    <row r="14" spans="1:10" s="14" customFormat="1" x14ac:dyDescent="0.25">
      <c r="A14" s="59" t="str">
        <f>IF($A$1=1,"PRÜFSTELLE:","STOVE APPROVAL PLACE:")</f>
        <v>STOVE APPROVAL PLACE:</v>
      </c>
      <c r="B14" s="16"/>
      <c r="C14" s="16"/>
      <c r="D14" s="16"/>
      <c r="E14" s="16"/>
      <c r="F14" s="16"/>
      <c r="G14" s="16"/>
      <c r="H14" s="16"/>
      <c r="I14" s="16"/>
      <c r="J14" s="67"/>
    </row>
    <row r="15" spans="1:10" s="14" customFormat="1" x14ac:dyDescent="0.25">
      <c r="A15" s="58"/>
      <c r="B15" s="16" t="s">
        <v>3</v>
      </c>
      <c r="C15" s="16"/>
      <c r="D15" s="16"/>
      <c r="E15" s="16"/>
      <c r="F15" s="16"/>
      <c r="G15" s="16"/>
      <c r="H15" s="16"/>
      <c r="I15" s="16"/>
      <c r="J15" s="67"/>
    </row>
    <row r="16" spans="1:10" s="14" customFormat="1" x14ac:dyDescent="0.25">
      <c r="A16" s="58"/>
      <c r="B16" s="16" t="s">
        <v>4</v>
      </c>
      <c r="C16" s="16"/>
      <c r="D16" s="16"/>
      <c r="E16" s="16"/>
      <c r="F16" s="16"/>
      <c r="G16" s="16"/>
      <c r="H16" s="16"/>
      <c r="I16" s="16"/>
      <c r="J16" s="67"/>
    </row>
    <row r="17" spans="1:10" s="14" customFormat="1" x14ac:dyDescent="0.25">
      <c r="A17" s="58"/>
      <c r="B17" s="16" t="s">
        <v>5</v>
      </c>
      <c r="C17" s="16"/>
      <c r="D17" s="16"/>
      <c r="E17" s="16"/>
      <c r="F17" s="16"/>
      <c r="G17" s="16"/>
      <c r="H17" s="16"/>
      <c r="I17" s="16"/>
      <c r="J17" s="67"/>
    </row>
    <row r="18" spans="1:10" s="14" customFormat="1" x14ac:dyDescent="0.25">
      <c r="A18" s="58"/>
      <c r="B18" s="16" t="s">
        <v>6</v>
      </c>
      <c r="C18" s="16"/>
      <c r="D18" s="16"/>
      <c r="E18" s="16"/>
      <c r="F18" s="16"/>
      <c r="G18" s="16"/>
      <c r="H18" s="16"/>
      <c r="I18" s="16"/>
      <c r="J18" s="67"/>
    </row>
    <row r="19" spans="1:10" s="14" customFormat="1" x14ac:dyDescent="0.25">
      <c r="A19" s="58"/>
      <c r="B19" s="16" t="s">
        <v>7</v>
      </c>
      <c r="C19" s="16"/>
      <c r="D19" s="17">
        <v>1235</v>
      </c>
      <c r="E19" s="16"/>
      <c r="F19" s="16"/>
      <c r="G19" s="16"/>
      <c r="H19" s="16"/>
      <c r="I19" s="16"/>
      <c r="J19" s="67"/>
    </row>
    <row r="20" spans="1:10" s="14" customFormat="1" x14ac:dyDescent="0.25">
      <c r="A20" s="58"/>
      <c r="B20" s="16"/>
      <c r="C20" s="16"/>
      <c r="D20" s="16"/>
      <c r="E20" s="16"/>
      <c r="F20" s="16"/>
      <c r="G20" s="16"/>
      <c r="H20" s="16"/>
      <c r="I20" s="16"/>
      <c r="J20" s="67"/>
    </row>
    <row r="21" spans="1:10" s="14" customFormat="1" x14ac:dyDescent="0.25">
      <c r="A21" s="59" t="str">
        <f>IF($A$1=1,"PRÜFSTELLE:","STOVE APPROVAL PLACE:")</f>
        <v>STOVE APPROVAL PLACE:</v>
      </c>
      <c r="B21" s="16"/>
      <c r="C21" s="16"/>
      <c r="D21" s="16"/>
      <c r="F21" s="16"/>
      <c r="G21" s="16"/>
      <c r="H21" s="16"/>
      <c r="I21" s="16"/>
      <c r="J21" s="67"/>
    </row>
    <row r="22" spans="1:10" s="14" customFormat="1" x14ac:dyDescent="0.25">
      <c r="A22" s="58"/>
      <c r="B22" s="16" t="s">
        <v>16</v>
      </c>
      <c r="C22" s="16"/>
      <c r="D22" s="16"/>
      <c r="E22" s="16" t="s">
        <v>35</v>
      </c>
      <c r="F22" s="16"/>
      <c r="G22" s="100" t="s">
        <v>35</v>
      </c>
      <c r="H22" s="16"/>
      <c r="I22" s="16"/>
      <c r="J22" s="67"/>
    </row>
    <row r="23" spans="1:10" s="14" customFormat="1" x14ac:dyDescent="0.25">
      <c r="A23" s="58"/>
      <c r="B23" s="16" t="s">
        <v>17</v>
      </c>
      <c r="C23" s="16"/>
      <c r="D23" s="16"/>
      <c r="E23" s="16"/>
      <c r="F23" s="16"/>
      <c r="G23" s="16"/>
      <c r="H23" s="16"/>
      <c r="I23" s="16"/>
      <c r="J23" s="67"/>
    </row>
    <row r="24" spans="1:10" s="14" customFormat="1" x14ac:dyDescent="0.25">
      <c r="A24" s="58"/>
      <c r="B24" s="16" t="s">
        <v>18</v>
      </c>
      <c r="C24" s="16"/>
      <c r="D24" s="16"/>
      <c r="E24" s="16"/>
      <c r="F24" s="16"/>
      <c r="G24" s="16"/>
      <c r="H24" s="16"/>
      <c r="I24" s="16"/>
      <c r="J24" s="67"/>
    </row>
    <row r="25" spans="1:10" s="14" customFormat="1" ht="12" thickBot="1" x14ac:dyDescent="0.3">
      <c r="A25" s="58"/>
      <c r="B25" s="16" t="s">
        <v>7</v>
      </c>
      <c r="C25" s="16"/>
      <c r="D25" s="17">
        <v>1625</v>
      </c>
      <c r="E25" s="16"/>
      <c r="F25" s="16"/>
      <c r="G25" s="16"/>
      <c r="H25" s="16"/>
      <c r="I25" s="16"/>
      <c r="J25" s="67"/>
    </row>
    <row r="26" spans="1:10" s="14" customFormat="1" ht="5.4" customHeight="1" thickBot="1" x14ac:dyDescent="0.3">
      <c r="A26" s="60"/>
      <c r="B26" s="19"/>
      <c r="C26" s="19"/>
      <c r="D26" s="19"/>
      <c r="E26" s="19"/>
      <c r="F26" s="19"/>
      <c r="G26" s="19"/>
      <c r="H26" s="19"/>
      <c r="I26" s="19"/>
      <c r="J26" s="68"/>
    </row>
    <row r="27" spans="1:10" s="14" customFormat="1" x14ac:dyDescent="0.25">
      <c r="A27" s="58"/>
      <c r="B27" s="16"/>
      <c r="C27" s="16"/>
      <c r="D27" s="16"/>
      <c r="E27" s="16"/>
      <c r="F27" s="16"/>
      <c r="G27" s="16"/>
      <c r="H27" s="16"/>
      <c r="I27" s="16"/>
      <c r="J27" s="67"/>
    </row>
    <row r="28" spans="1:10" s="14" customFormat="1" x14ac:dyDescent="0.25">
      <c r="A28" s="58"/>
      <c r="B28" s="61" t="str">
        <f>IF($A$1=1,"System oder die Systeme zur Bewertung und Überprüfung der Beständigkeit der Performance von Bauprodukten wie in Anhang V:","System or systems of assessment and verfication of consistency of proformance of the construction products as set out in Annex V:")</f>
        <v>System or systems of assessment and verfication of consistency of proformance of the construction products as set out in Annex V:</v>
      </c>
      <c r="C28" s="55"/>
      <c r="D28" s="55"/>
      <c r="E28" s="55"/>
      <c r="F28" s="55"/>
      <c r="G28" s="16"/>
      <c r="H28" s="16"/>
      <c r="I28" s="16"/>
      <c r="J28" s="67"/>
    </row>
    <row r="29" spans="1:10" s="14" customFormat="1" x14ac:dyDescent="0.25">
      <c r="A29" s="58"/>
      <c r="B29" s="55"/>
      <c r="C29" s="55"/>
      <c r="D29" s="55"/>
      <c r="E29" s="55"/>
      <c r="F29" s="55"/>
      <c r="G29" s="16"/>
      <c r="H29" s="16"/>
      <c r="I29" s="16"/>
      <c r="J29" s="67"/>
    </row>
    <row r="30" spans="1:10" s="45" customFormat="1" ht="12" x14ac:dyDescent="0.25">
      <c r="A30" s="58"/>
      <c r="B30" s="55"/>
      <c r="C30" s="34" t="s">
        <v>14</v>
      </c>
      <c r="D30" s="55"/>
      <c r="E30" s="55"/>
      <c r="F30" s="55"/>
      <c r="G30" s="16"/>
      <c r="H30" s="16"/>
      <c r="I30" s="16"/>
      <c r="J30" s="67"/>
    </row>
    <row r="31" spans="1:10" s="14" customFormat="1" ht="15.6" customHeight="1" x14ac:dyDescent="0.25">
      <c r="A31" s="58"/>
      <c r="B31" s="55" t="str">
        <f>IF($A$1=1,"Brandschutz:","Fire Safety:")</f>
        <v>Fire Safety:</v>
      </c>
      <c r="C31" s="16"/>
      <c r="D31" s="16"/>
      <c r="E31" s="16"/>
      <c r="F31" s="16"/>
      <c r="G31" s="16"/>
      <c r="H31" s="16"/>
      <c r="I31" s="16"/>
      <c r="J31" s="67"/>
    </row>
    <row r="32" spans="1:10" s="14" customFormat="1" ht="15.6" customHeight="1" x14ac:dyDescent="0.25">
      <c r="A32" s="58"/>
      <c r="B32" s="26" t="str">
        <f>IF($A$1=1,"Harmonisierte technische spezifikatio :","Harmonized technical specifications:")</f>
        <v>Harmonized technical specifications:</v>
      </c>
      <c r="C32" s="16"/>
      <c r="D32" s="16"/>
      <c r="E32" s="16"/>
      <c r="F32" s="16"/>
      <c r="G32" s="16"/>
      <c r="H32" s="16"/>
      <c r="I32" s="16"/>
      <c r="J32" s="67"/>
    </row>
    <row r="33" spans="1:10" s="14" customFormat="1" ht="15.6" customHeight="1" x14ac:dyDescent="0.25">
      <c r="A33" s="58"/>
      <c r="B33" s="28" t="str">
        <f>IF($A$1=1,"Abstand zu brennbaren Materialien :","Distance from inflammable materials:")</f>
        <v>Distance from inflammable materials:</v>
      </c>
      <c r="C33" s="29"/>
      <c r="D33" s="30"/>
      <c r="E33" s="16"/>
      <c r="F33" s="16"/>
      <c r="G33" s="16"/>
      <c r="H33" s="16"/>
      <c r="I33" s="16"/>
      <c r="J33" s="67"/>
    </row>
    <row r="34" spans="1:10" s="14" customFormat="1" ht="15.6" customHeight="1" x14ac:dyDescent="0.25">
      <c r="A34" s="58"/>
      <c r="B34" s="31"/>
      <c r="C34" s="32" t="str">
        <f>IF($A$1=1,"Mindestabstände in mm:","Minimum distances in mm:")</f>
        <v>Minimum distances in mm:</v>
      </c>
      <c r="D34" s="32"/>
      <c r="E34" s="43"/>
      <c r="F34" s="16"/>
      <c r="G34" s="16"/>
      <c r="H34" s="16"/>
      <c r="I34" s="16"/>
      <c r="J34" s="67"/>
    </row>
    <row r="35" spans="1:10" s="14" customFormat="1" ht="15.6" customHeight="1" x14ac:dyDescent="0.25">
      <c r="A35" s="58"/>
      <c r="B35" s="31"/>
      <c r="C35" s="32" t="str">
        <f>IF($A$1=1,"Hinten:","Back:")</f>
        <v>Back:</v>
      </c>
      <c r="D35" s="33">
        <v>125</v>
      </c>
      <c r="E35" s="43"/>
      <c r="F35" s="16"/>
      <c r="G35" s="16"/>
      <c r="H35" s="16"/>
      <c r="I35" s="16"/>
      <c r="J35" s="67"/>
    </row>
    <row r="36" spans="1:10" s="14" customFormat="1" ht="15.6" customHeight="1" x14ac:dyDescent="0.25">
      <c r="A36" s="58"/>
      <c r="B36" s="31"/>
      <c r="C36" s="32" t="str">
        <f>IF($A$1=1,"Seiten:","Sides:")</f>
        <v>Sides:</v>
      </c>
      <c r="D36" s="33">
        <v>300</v>
      </c>
      <c r="E36" s="43"/>
      <c r="F36" s="16"/>
      <c r="G36" s="16"/>
      <c r="H36" s="16"/>
      <c r="I36" s="16"/>
      <c r="J36" s="67"/>
    </row>
    <row r="37" spans="1:10" s="14" customFormat="1" ht="15.6" customHeight="1" x14ac:dyDescent="0.25">
      <c r="A37" s="58"/>
      <c r="B37" s="31"/>
      <c r="C37" s="9" t="str">
        <f>IF($A$1=1,"Forne:","Front:")</f>
        <v>Front:</v>
      </c>
      <c r="D37" s="35">
        <v>800</v>
      </c>
      <c r="E37" s="43"/>
      <c r="F37" s="16"/>
      <c r="G37" s="16"/>
      <c r="H37" s="16"/>
      <c r="I37" s="16"/>
      <c r="J37" s="67"/>
    </row>
    <row r="38" spans="1:10" s="14" customFormat="1" ht="15.6" customHeight="1" thickBot="1" x14ac:dyDescent="0.3">
      <c r="A38" s="58"/>
      <c r="B38" s="28" t="s">
        <v>12</v>
      </c>
      <c r="C38" s="29"/>
      <c r="D38" s="29"/>
      <c r="E38" s="89"/>
      <c r="F38" s="90" t="s">
        <v>13</v>
      </c>
      <c r="H38" s="16"/>
      <c r="I38" s="16"/>
      <c r="J38" s="67"/>
    </row>
    <row r="39" spans="1:10" s="14" customFormat="1" ht="15.6" customHeight="1" x14ac:dyDescent="0.25">
      <c r="A39" s="58"/>
      <c r="B39" s="91" t="str">
        <f>IF($A$1=1,"Emission der Verbrennungsprodukte :","Emission of the combustion productst:")</f>
        <v>Emission of the combustion productst:</v>
      </c>
      <c r="C39" s="92"/>
      <c r="D39" s="93"/>
      <c r="E39" s="97"/>
      <c r="F39" s="97"/>
      <c r="G39" s="99" t="s">
        <v>21</v>
      </c>
      <c r="H39" s="16"/>
      <c r="I39" s="16"/>
      <c r="J39" s="67"/>
    </row>
    <row r="40" spans="1:10" s="54" customFormat="1" ht="15.6" customHeight="1" x14ac:dyDescent="0.25">
      <c r="A40" s="58"/>
      <c r="B40" s="83" t="s">
        <v>19</v>
      </c>
      <c r="C40" s="32"/>
      <c r="D40" s="46"/>
      <c r="E40" s="49"/>
      <c r="F40" s="37">
        <v>8.0000000000000004E-4</v>
      </c>
      <c r="G40" s="94" t="s">
        <v>26</v>
      </c>
      <c r="H40" s="16"/>
      <c r="I40" s="16"/>
      <c r="J40" s="67"/>
    </row>
    <row r="41" spans="1:10" s="54" customFormat="1" ht="15.6" customHeight="1" x14ac:dyDescent="0.25">
      <c r="A41" s="58"/>
      <c r="B41" s="83" t="s">
        <v>20</v>
      </c>
      <c r="C41" s="32"/>
      <c r="D41" s="46"/>
      <c r="E41" s="49"/>
      <c r="F41" s="37" t="s">
        <v>22</v>
      </c>
      <c r="G41" s="94" t="s">
        <v>23</v>
      </c>
      <c r="H41" s="16"/>
      <c r="I41" s="16"/>
      <c r="J41" s="67"/>
    </row>
    <row r="42" spans="1:10" s="54" customFormat="1" ht="15.6" customHeight="1" x14ac:dyDescent="0.25">
      <c r="A42" s="58"/>
      <c r="B42" s="87" t="str">
        <f>IF($A$1=1,"Staub :","Dust:")</f>
        <v>Dust:</v>
      </c>
      <c r="C42" s="9"/>
      <c r="D42" s="84"/>
      <c r="E42" s="85"/>
      <c r="F42" s="86" t="s">
        <v>25</v>
      </c>
      <c r="G42" s="95" t="s">
        <v>24</v>
      </c>
      <c r="H42" s="16"/>
      <c r="I42" s="16"/>
      <c r="J42" s="67"/>
    </row>
    <row r="43" spans="1:10" s="54" customFormat="1" ht="15.6" customHeight="1" thickBot="1" x14ac:dyDescent="0.3">
      <c r="A43" s="58"/>
      <c r="B43" s="88" t="s">
        <v>28</v>
      </c>
      <c r="C43" s="79"/>
      <c r="D43" s="80"/>
      <c r="E43" s="81"/>
      <c r="F43" s="82" t="s">
        <v>29</v>
      </c>
      <c r="G43" s="96" t="s">
        <v>30</v>
      </c>
      <c r="H43" s="16"/>
      <c r="I43" s="16"/>
      <c r="J43" s="67"/>
    </row>
    <row r="44" spans="1:10" s="14" customFormat="1" ht="15.6" customHeight="1" x14ac:dyDescent="0.25">
      <c r="A44" s="58"/>
      <c r="B44" s="74" t="str">
        <f>IF($A$1=1,"Oberflächentemperatur:","Surface temperature:")</f>
        <v>Surface temperature:</v>
      </c>
      <c r="C44" s="75"/>
      <c r="D44" s="76"/>
      <c r="E44" s="77"/>
      <c r="F44" s="78" t="s">
        <v>8</v>
      </c>
      <c r="G44" s="16"/>
      <c r="H44" s="16"/>
      <c r="I44" s="16"/>
      <c r="J44" s="67"/>
    </row>
    <row r="45" spans="1:10" s="14" customFormat="1" ht="15.6" customHeight="1" x14ac:dyDescent="0.25">
      <c r="A45" s="58"/>
      <c r="B45" s="36" t="str">
        <f>IF($A$1=1,"Elektrische Sicherheit:","Electrical Safety:")</f>
        <v>Electrical Safety:</v>
      </c>
      <c r="C45" s="32"/>
      <c r="D45" s="47"/>
      <c r="E45" s="50"/>
      <c r="F45" s="39" t="s">
        <v>9</v>
      </c>
      <c r="G45" s="16"/>
      <c r="H45" s="16"/>
      <c r="I45" s="16"/>
      <c r="J45" s="67"/>
    </row>
    <row r="46" spans="1:10" s="14" customFormat="1" ht="15.6" customHeight="1" x14ac:dyDescent="0.25">
      <c r="A46" s="58"/>
      <c r="B46" s="36" t="str">
        <f>IF($A$1=1,"Reinigbarkeit:","Cleanability:")</f>
        <v>Cleanability:</v>
      </c>
      <c r="C46" s="32"/>
      <c r="D46" s="47"/>
      <c r="E46" s="50"/>
      <c r="F46" s="38" t="s">
        <v>8</v>
      </c>
      <c r="G46" s="16"/>
      <c r="H46" s="16"/>
      <c r="I46" s="16"/>
      <c r="J46" s="67"/>
    </row>
    <row r="47" spans="1:10" s="14" customFormat="1" ht="15.6" customHeight="1" x14ac:dyDescent="0.25">
      <c r="A47" s="58"/>
      <c r="B47" s="36" t="str">
        <f>IF($A$1=1,"Abgastemperatur bei Nennwärmeleistun:","Flue gas temperature at rated output:")</f>
        <v>Flue gas temperature at rated output:</v>
      </c>
      <c r="C47" s="32"/>
      <c r="D47" s="46"/>
      <c r="E47" s="49"/>
      <c r="F47" s="52" t="s">
        <v>27</v>
      </c>
      <c r="G47" s="16"/>
      <c r="H47" s="16"/>
      <c r="I47" s="16"/>
      <c r="J47" s="67"/>
    </row>
    <row r="48" spans="1:10" s="14" customFormat="1" ht="12" x14ac:dyDescent="0.25">
      <c r="A48" s="58"/>
      <c r="B48" s="36" t="str">
        <f>IF($A$1=1,"Mechanische fertigkeit(zum tragen eines schornsteins):","Mechanical craft (to carry a chimney):")</f>
        <v>Mechanical craft (to carry a chimney):</v>
      </c>
      <c r="C48" s="32"/>
      <c r="D48" s="46"/>
      <c r="E48" s="49"/>
      <c r="F48" s="38" t="s">
        <v>8</v>
      </c>
      <c r="G48" s="16"/>
      <c r="H48" s="16"/>
      <c r="I48" s="16"/>
      <c r="J48" s="67"/>
    </row>
    <row r="49" spans="1:10" s="14" customFormat="1" x14ac:dyDescent="0.25">
      <c r="A49" s="58"/>
      <c r="B49" s="73" t="str">
        <f>IF($A$1=1,"Wärmeleistung:","Heat output:")</f>
        <v>Heat output:</v>
      </c>
      <c r="C49" s="16"/>
      <c r="D49" s="16"/>
      <c r="E49" s="43"/>
      <c r="F49" s="43"/>
      <c r="G49" s="16"/>
      <c r="H49" s="16"/>
      <c r="I49" s="16"/>
      <c r="J49" s="67"/>
    </row>
    <row r="50" spans="1:10" s="14" customFormat="1" ht="10.8" customHeight="1" x14ac:dyDescent="0.25">
      <c r="A50" s="62"/>
      <c r="B50" s="36" t="str">
        <f>IF($A$1=1,"Nennwärmeleistung :","Nominal heat output:")</f>
        <v>Nominal heat output:</v>
      </c>
      <c r="C50" s="32"/>
      <c r="D50" s="48"/>
      <c r="E50" s="49"/>
      <c r="F50" s="38" t="str">
        <f>IF($A$1=1,"5,0KW:","5.0KW:")</f>
        <v>5.0KW:</v>
      </c>
      <c r="G50" s="16"/>
      <c r="H50" s="16"/>
      <c r="I50" s="16"/>
      <c r="J50" s="67"/>
    </row>
    <row r="51" spans="1:10" s="14" customFormat="1" ht="11.4" customHeight="1" x14ac:dyDescent="0.25">
      <c r="A51" s="62"/>
      <c r="B51" s="32" t="str">
        <f>IF($A$1=1,"Raumwärmeleistung :","Space heating output:")</f>
        <v>Space heating output:</v>
      </c>
      <c r="C51" s="32"/>
      <c r="D51" s="48"/>
      <c r="E51" s="18"/>
      <c r="F51" s="38" t="str">
        <f>IF($A$1=1,"5,0KW:","5.0KW:")</f>
        <v>5.0KW:</v>
      </c>
      <c r="G51" s="16"/>
      <c r="H51" s="16"/>
      <c r="I51" s="16"/>
      <c r="J51" s="67"/>
    </row>
    <row r="52" spans="1:10" s="14" customFormat="1" ht="11.4" customHeight="1" x14ac:dyDescent="0.25">
      <c r="A52" s="62"/>
      <c r="B52" s="32" t="str">
        <f>IF($A$1=1,"Wasserwärmeleistung:","Water heating capacity:")</f>
        <v>Water heating capacity:</v>
      </c>
      <c r="C52" s="32"/>
      <c r="D52" s="48"/>
      <c r="E52" s="18"/>
      <c r="F52" s="41" t="s">
        <v>10</v>
      </c>
      <c r="G52" s="16"/>
      <c r="H52" s="16"/>
      <c r="I52" s="16"/>
      <c r="J52" s="67"/>
    </row>
    <row r="53" spans="1:10" s="14" customFormat="1" ht="11.4" customHeight="1" x14ac:dyDescent="0.25">
      <c r="A53" s="62"/>
      <c r="B53" s="36" t="str">
        <f>IF($A$1=1,"Wirkungsgrad:","Efficiency:")</f>
        <v>Efficiency:</v>
      </c>
      <c r="C53" s="32"/>
      <c r="D53" s="48"/>
      <c r="E53" s="18"/>
      <c r="F53" s="42">
        <v>0.81</v>
      </c>
      <c r="G53" s="16"/>
      <c r="H53" s="16"/>
      <c r="I53" s="16"/>
      <c r="J53" s="67"/>
    </row>
    <row r="54" spans="1:10" s="14" customFormat="1" ht="11.4" customHeight="1" x14ac:dyDescent="0.25">
      <c r="A54" s="62"/>
      <c r="B54" s="26" t="str">
        <f>IF($A$1=1,"Unterzeichnet im Namen des Herstellers:","Signed for and on behalv of manufacture by.:")</f>
        <v>Signed for and on behalv of manufacture by.:</v>
      </c>
      <c r="C54" s="16"/>
      <c r="D54" s="43"/>
      <c r="E54" s="16"/>
      <c r="F54" s="40"/>
      <c r="G54" s="16"/>
      <c r="H54" s="16"/>
      <c r="I54" s="16"/>
      <c r="J54" s="67"/>
    </row>
    <row r="55" spans="1:10" s="45" customFormat="1" ht="11.4" customHeight="1" x14ac:dyDescent="0.25">
      <c r="A55" s="62"/>
      <c r="B55" s="26"/>
      <c r="C55" s="16"/>
      <c r="D55" s="43"/>
      <c r="E55" s="16"/>
      <c r="F55" s="40"/>
      <c r="G55" s="16"/>
      <c r="H55" s="16"/>
      <c r="I55" s="16"/>
      <c r="J55" s="67"/>
    </row>
    <row r="56" spans="1:10" s="45" customFormat="1" ht="11.4" customHeight="1" x14ac:dyDescent="0.25">
      <c r="A56" s="62"/>
      <c r="B56" s="34" t="str">
        <f>IF($A$1=1,"Unterschrift CEO:","Signature CEO:")</f>
        <v>Signature CEO:</v>
      </c>
      <c r="C56" s="16"/>
      <c r="D56" s="43"/>
      <c r="E56" s="16"/>
      <c r="F56" s="40"/>
      <c r="G56" s="16"/>
      <c r="H56" s="16"/>
      <c r="I56" s="16"/>
      <c r="J56" s="67"/>
    </row>
    <row r="57" spans="1:10" s="14" customFormat="1" ht="11.4" customHeight="1" x14ac:dyDescent="0.25">
      <c r="A57" s="62"/>
      <c r="B57" s="55"/>
      <c r="C57" s="16"/>
      <c r="D57" s="43"/>
      <c r="E57" s="16"/>
      <c r="F57" s="40"/>
      <c r="G57" s="16"/>
      <c r="H57" s="16"/>
      <c r="I57" s="16"/>
      <c r="J57" s="67"/>
    </row>
    <row r="58" spans="1:10" s="14" customFormat="1" ht="11.4" customHeight="1" x14ac:dyDescent="0.25">
      <c r="A58" s="62"/>
      <c r="B58" s="44" t="s">
        <v>11</v>
      </c>
      <c r="C58" s="16"/>
      <c r="D58" s="43"/>
      <c r="E58" s="16"/>
      <c r="F58" s="40"/>
      <c r="G58" s="16"/>
      <c r="H58" s="16"/>
      <c r="I58" s="16"/>
      <c r="J58" s="67"/>
    </row>
    <row r="59" spans="1:10" s="14" customFormat="1" ht="11.4" customHeight="1" x14ac:dyDescent="0.25">
      <c r="A59" s="62"/>
      <c r="B59" s="26"/>
      <c r="C59" s="16"/>
      <c r="D59" s="43"/>
      <c r="E59" s="16"/>
      <c r="F59" s="40"/>
      <c r="G59" s="16"/>
      <c r="H59" s="16"/>
      <c r="I59" s="16"/>
      <c r="J59" s="67"/>
    </row>
    <row r="60" spans="1:10" s="14" customFormat="1" ht="11.4" customHeight="1" x14ac:dyDescent="0.25">
      <c r="A60" s="62"/>
      <c r="B60" s="26"/>
      <c r="C60" s="16"/>
      <c r="D60" s="43"/>
      <c r="E60" s="16"/>
      <c r="F60" s="40"/>
      <c r="G60" s="16"/>
      <c r="H60" s="16"/>
      <c r="I60" s="16"/>
      <c r="J60" s="67"/>
    </row>
    <row r="61" spans="1:10" s="14" customFormat="1" ht="11.4" customHeight="1" thickBot="1" x14ac:dyDescent="0.3">
      <c r="A61" s="62"/>
      <c r="B61" s="26"/>
      <c r="C61" s="16"/>
      <c r="D61" s="43"/>
      <c r="E61" s="16"/>
      <c r="F61" s="40"/>
      <c r="G61" s="16"/>
      <c r="H61" s="16"/>
      <c r="I61" s="16"/>
      <c r="J61" s="67"/>
    </row>
    <row r="62" spans="1:10" ht="11.25" customHeight="1" thickBot="1" x14ac:dyDescent="0.3">
      <c r="A62" s="136" t="str">
        <f>IF($A$1=1,"Revize","Revision")</f>
        <v>Revision</v>
      </c>
      <c r="B62" s="137"/>
      <c r="C62" s="10" t="str">
        <f>IF($A$1=1,"Datum revision","Date of revision")</f>
        <v>Date of revision</v>
      </c>
      <c r="D62" s="137"/>
      <c r="E62" s="137"/>
      <c r="F62" s="137"/>
      <c r="G62" s="137"/>
      <c r="H62" s="137"/>
      <c r="I62" s="137"/>
      <c r="J62" s="138"/>
    </row>
    <row r="63" spans="1:10" ht="12" thickBot="1" x14ac:dyDescent="0.3">
      <c r="A63" s="132">
        <v>1</v>
      </c>
      <c r="B63" s="133"/>
      <c r="C63" s="12">
        <v>41610</v>
      </c>
      <c r="D63" s="134"/>
      <c r="E63" s="134"/>
      <c r="F63" s="134"/>
      <c r="G63" s="134"/>
      <c r="H63" s="134"/>
      <c r="I63" s="134"/>
      <c r="J63" s="135"/>
    </row>
    <row r="64" spans="1:10" ht="12" thickBot="1" x14ac:dyDescent="0.3">
      <c r="A64" s="132">
        <v>2</v>
      </c>
      <c r="B64" s="133"/>
      <c r="C64" s="12">
        <v>41625</v>
      </c>
      <c r="D64" s="134"/>
      <c r="E64" s="134"/>
      <c r="F64" s="134"/>
      <c r="G64" s="134"/>
      <c r="H64" s="134"/>
      <c r="I64" s="134"/>
      <c r="J64" s="135"/>
    </row>
    <row r="65" spans="1:10" s="11" customFormat="1" ht="12" thickBot="1" x14ac:dyDescent="0.3">
      <c r="A65" s="132">
        <v>3</v>
      </c>
      <c r="B65" s="133"/>
      <c r="C65" s="12">
        <v>42130</v>
      </c>
      <c r="D65" s="134"/>
      <c r="E65" s="134"/>
      <c r="F65" s="134"/>
      <c r="G65" s="134"/>
      <c r="H65" s="134"/>
      <c r="I65" s="134"/>
      <c r="J65" s="135"/>
    </row>
    <row r="66" spans="1:10" ht="12" thickBot="1" x14ac:dyDescent="0.3">
      <c r="A66" s="132"/>
      <c r="B66" s="133"/>
      <c r="C66" s="13"/>
      <c r="D66" s="134"/>
      <c r="E66" s="134"/>
      <c r="F66" s="134"/>
      <c r="G66" s="134"/>
      <c r="H66" s="134"/>
      <c r="I66" s="134"/>
      <c r="J66" s="135"/>
    </row>
  </sheetData>
  <mergeCells count="21">
    <mergeCell ref="A66:B66"/>
    <mergeCell ref="D66:J66"/>
    <mergeCell ref="A62:B62"/>
    <mergeCell ref="D62:J62"/>
    <mergeCell ref="A63:B63"/>
    <mergeCell ref="D63:J63"/>
    <mergeCell ref="A64:B64"/>
    <mergeCell ref="D64:J64"/>
    <mergeCell ref="A65:B65"/>
    <mergeCell ref="D65:J65"/>
    <mergeCell ref="A6:B6"/>
    <mergeCell ref="A7:B8"/>
    <mergeCell ref="C6:F6"/>
    <mergeCell ref="D2:E4"/>
    <mergeCell ref="G6:H6"/>
    <mergeCell ref="G8:H8"/>
    <mergeCell ref="I5:J5"/>
    <mergeCell ref="I2:J2"/>
    <mergeCell ref="I6:J6"/>
    <mergeCell ref="I8:J8"/>
    <mergeCell ref="C7:F8"/>
  </mergeCells>
  <pageMargins left="0.31496062992125984" right="0.31496062992125984" top="0.39370078740157483" bottom="0.39370078740157483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Option Button 2">
              <controlPr defaultSize="0" print="0" autoFill="0" autoLine="0" autoPict="0">
                <anchor moveWithCells="1">
                  <from>
                    <xdr:col>2</xdr:col>
                    <xdr:colOff>251460</xdr:colOff>
                    <xdr:row>0</xdr:row>
                    <xdr:rowOff>0</xdr:rowOff>
                  </from>
                  <to>
                    <xdr:col>3</xdr:col>
                    <xdr:colOff>289560</xdr:colOff>
                    <xdr:row>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Option Button 3">
              <controlPr defaultSize="0" print="0" autoFill="0" autoLine="0" autoPict="0">
                <anchor moveWithCells="1">
                  <from>
                    <xdr:col>5</xdr:col>
                    <xdr:colOff>251460</xdr:colOff>
                    <xdr:row>0</xdr:row>
                    <xdr:rowOff>0</xdr:rowOff>
                  </from>
                  <to>
                    <xdr:col>6</xdr:col>
                    <xdr:colOff>106680</xdr:colOff>
                    <xdr:row>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Process</vt:lpstr>
    </vt:vector>
  </TitlesOfParts>
  <Company>Thermolast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Leoš Srp</dc:creator>
  <cp:lastModifiedBy>Rene Schultz</cp:lastModifiedBy>
  <cp:lastPrinted>2015-05-07T09:28:30Z</cp:lastPrinted>
  <dcterms:created xsi:type="dcterms:W3CDTF">1999-06-15T13:48:19Z</dcterms:created>
  <dcterms:modified xsi:type="dcterms:W3CDTF">2015-05-07T11:24:32Z</dcterms:modified>
</cp:coreProperties>
</file>